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Autotables" sheetId="2" r:id="rId1"/>
    <sheet name="Calcs" sheetId="1" r:id="rId2"/>
  </sheets>
  <calcPr calcId="162913"/>
</workbook>
</file>

<file path=xl/calcChain.xml><?xml version="1.0" encoding="utf-8"?>
<calcChain xmlns="http://schemas.openxmlformats.org/spreadsheetml/2006/main">
  <c r="A15" i="2" l="1"/>
  <c r="A16" i="2"/>
  <c r="A17" i="2"/>
  <c r="A18" i="2"/>
  <c r="B15" i="2"/>
  <c r="C15" i="2"/>
  <c r="D15" i="2"/>
  <c r="E15" i="2"/>
  <c r="B16" i="2"/>
  <c r="C16" i="2"/>
  <c r="D16" i="2"/>
  <c r="E16" i="2"/>
  <c r="B17" i="2"/>
  <c r="C17" i="2"/>
  <c r="D17" i="2"/>
  <c r="E17" i="2"/>
  <c r="B18" i="2"/>
  <c r="C18" i="2"/>
  <c r="D18" i="2"/>
  <c r="E18" i="2"/>
  <c r="C14" i="2"/>
  <c r="D14" i="2"/>
  <c r="E14" i="2"/>
  <c r="B14" i="2"/>
  <c r="D13" i="2"/>
  <c r="B13" i="2"/>
  <c r="A6" i="2" l="1"/>
  <c r="A7" i="2"/>
  <c r="A5" i="2"/>
  <c r="B5" i="2"/>
  <c r="C5" i="2"/>
  <c r="D5" i="2"/>
  <c r="E5" i="2"/>
  <c r="B6" i="2"/>
  <c r="C6" i="2"/>
  <c r="D6" i="2"/>
  <c r="E6" i="2"/>
  <c r="B7" i="2"/>
  <c r="C7" i="2"/>
  <c r="D7" i="2"/>
  <c r="E7" i="2"/>
  <c r="C4" i="2"/>
  <c r="D4" i="2"/>
  <c r="E4" i="2"/>
  <c r="B4" i="2"/>
  <c r="D3" i="2"/>
  <c r="B3" i="2"/>
  <c r="I17" i="1" l="1"/>
  <c r="I16" i="1"/>
  <c r="I15" i="1"/>
  <c r="I14" i="1"/>
  <c r="F15" i="1" l="1"/>
  <c r="F3" i="1"/>
  <c r="F5" i="1" s="1"/>
  <c r="E3" i="1"/>
  <c r="E5" i="1" s="1"/>
  <c r="C3" i="1"/>
  <c r="C5" i="1" s="1"/>
  <c r="D3" i="1"/>
  <c r="D5" i="1" s="1"/>
  <c r="C14" i="1"/>
  <c r="C6" i="1" s="1"/>
  <c r="E14" i="1" l="1"/>
  <c r="G14" i="1" s="1"/>
  <c r="F16" i="1"/>
  <c r="F17" i="1" s="1"/>
  <c r="C15" i="1"/>
  <c r="D6" i="1" s="1"/>
  <c r="C16" i="1" l="1"/>
  <c r="E6" i="1" s="1"/>
  <c r="E15" i="1"/>
  <c r="G15" i="1" s="1"/>
  <c r="C17" i="1" l="1"/>
  <c r="F6" i="1" s="1"/>
  <c r="E16" i="1"/>
  <c r="G16" i="1" s="1"/>
  <c r="E17" i="1" l="1"/>
  <c r="G17" i="1" s="1"/>
</calcChain>
</file>

<file path=xl/sharedStrings.xml><?xml version="1.0" encoding="utf-8"?>
<sst xmlns="http://schemas.openxmlformats.org/spreadsheetml/2006/main" count="57" uniqueCount="39">
  <si>
    <t>A</t>
  </si>
  <si>
    <t>B</t>
  </si>
  <si>
    <t>LEFT SIDE</t>
  </si>
  <si>
    <t>RIGHT SIDE</t>
  </si>
  <si>
    <t>WEST PILASTERS</t>
  </si>
  <si>
    <t>EAST PILASTERS</t>
  </si>
  <si>
    <t>Elevation</t>
  </si>
  <si>
    <t>West</t>
  </si>
  <si>
    <t>East</t>
  </si>
  <si>
    <t>Left</t>
  </si>
  <si>
    <t>Right</t>
  </si>
  <si>
    <t>Top of Pilaster</t>
  </si>
  <si>
    <t xml:space="preserve">Ground Elev. </t>
  </si>
  <si>
    <t>Height</t>
  </si>
  <si>
    <t>Tip to Top of Btm. Panel</t>
  </si>
  <si>
    <t>Btm. Panel Height</t>
  </si>
  <si>
    <t xml:space="preserve"> Calcs</t>
  </si>
  <si>
    <t>B/Panel Height
(ft)</t>
  </si>
  <si>
    <t>B/Panel Height
(in)</t>
  </si>
  <si>
    <t>Left Toe/Parapet</t>
  </si>
  <si>
    <t>PGL</t>
  </si>
  <si>
    <t>Crown</t>
  </si>
  <si>
    <t>Right Toe/Parapet</t>
  </si>
  <si>
    <t>West Pilasters</t>
  </si>
  <si>
    <t>East Pilasters</t>
  </si>
  <si>
    <t>Look at KS005 basemap with Scratch3</t>
  </si>
  <si>
    <t>Look at BP011 basemap with Scratch15</t>
  </si>
  <si>
    <t>C</t>
  </si>
  <si>
    <t>8'-9 3/4"</t>
  </si>
  <si>
    <t>10'-6"</t>
  </si>
  <si>
    <t>10'-6 5/8"</t>
  </si>
  <si>
    <t>10'-8 3/8"</t>
  </si>
  <si>
    <t>D</t>
  </si>
  <si>
    <t>1373BRL001</t>
  </si>
  <si>
    <t>1373BRL002 (Rebar)</t>
  </si>
  <si>
    <t>E</t>
  </si>
  <si>
    <t>PI701</t>
  </si>
  <si>
    <t>PI702</t>
  </si>
  <si>
    <t>PI703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</si>
</sst>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'"/>
    <numFmt numFmtId="165" formatCode="#\ ##/8\'\'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2" fontId="3" fillId="0" borderId="21" xfId="0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2" fontId="3" fillId="0" borderId="3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K24" sqref="K24"/>
    </sheetView>
  </sheetViews>
  <sheetFormatPr defaultRowHeight="15" x14ac:dyDescent="0.25"/>
  <sheetData>
    <row r="1" spans="1:6" x14ac:dyDescent="0.25">
      <c r="A1" s="73" t="s">
        <v>33</v>
      </c>
      <c r="B1" s="73"/>
      <c r="C1" s="73"/>
      <c r="D1" s="73"/>
      <c r="E1" s="73"/>
      <c r="F1" s="73"/>
    </row>
    <row r="3" spans="1:6" x14ac:dyDescent="0.25">
      <c r="A3" s="1"/>
      <c r="B3" s="74" t="str">
        <f>Calcs!C1</f>
        <v>WEST PILASTERS</v>
      </c>
      <c r="C3" s="74"/>
      <c r="D3" s="74" t="str">
        <f>Calcs!E1</f>
        <v>EAST PILASTERS</v>
      </c>
      <c r="E3" s="74"/>
    </row>
    <row r="4" spans="1:6" x14ac:dyDescent="0.25">
      <c r="A4" s="1"/>
      <c r="B4" s="4" t="str">
        <f>Calcs!C2</f>
        <v>LEFT SIDE</v>
      </c>
      <c r="C4" s="4" t="str">
        <f>Calcs!D2</f>
        <v>RIGHT SIDE</v>
      </c>
      <c r="D4" s="4" t="str">
        <f>Calcs!E2</f>
        <v>LEFT SIDE</v>
      </c>
      <c r="E4" s="4" t="str">
        <f>Calcs!F2</f>
        <v>RIGHT SIDE</v>
      </c>
    </row>
    <row r="5" spans="1:6" x14ac:dyDescent="0.25">
      <c r="A5" s="71" t="str">
        <f>Calcs!B3</f>
        <v>A</v>
      </c>
      <c r="B5" s="4">
        <f>Calcs!C3</f>
        <v>715.69</v>
      </c>
      <c r="C5" s="4">
        <f>Calcs!D3</f>
        <v>714</v>
      </c>
      <c r="D5" s="4">
        <f>Calcs!E3</f>
        <v>713.95</v>
      </c>
      <c r="E5" s="4">
        <f>Calcs!F3</f>
        <v>713.8</v>
      </c>
    </row>
    <row r="6" spans="1:6" x14ac:dyDescent="0.25">
      <c r="A6" s="71" t="str">
        <f>Calcs!B4</f>
        <v>B</v>
      </c>
      <c r="B6" s="4" t="str">
        <f>Calcs!C4</f>
        <v>8'-9 3/4"</v>
      </c>
      <c r="C6" s="4" t="str">
        <f>Calcs!D4</f>
        <v>10'-6"</v>
      </c>
      <c r="D6" s="4" t="str">
        <f>Calcs!E4</f>
        <v>10'-6 5/8"</v>
      </c>
      <c r="E6" s="4" t="str">
        <f>Calcs!F4</f>
        <v>10'-8 3/8"</v>
      </c>
    </row>
    <row r="7" spans="1:6" x14ac:dyDescent="0.25">
      <c r="A7" s="71" t="str">
        <f>Calcs!B5</f>
        <v>C</v>
      </c>
      <c r="B7" s="4">
        <f>Calcs!C5</f>
        <v>688.69</v>
      </c>
      <c r="C7" s="4">
        <f>Calcs!D5</f>
        <v>687</v>
      </c>
      <c r="D7" s="4">
        <f>Calcs!E5</f>
        <v>686.95</v>
      </c>
      <c r="E7" s="4">
        <f>Calcs!F5</f>
        <v>686.8</v>
      </c>
    </row>
    <row r="10" spans="1:6" x14ac:dyDescent="0.25">
      <c r="A10" s="73" t="s">
        <v>34</v>
      </c>
      <c r="B10" s="73"/>
      <c r="C10" s="73"/>
      <c r="D10" s="73"/>
      <c r="E10" s="73"/>
      <c r="F10" s="73"/>
    </row>
    <row r="13" spans="1:6" x14ac:dyDescent="0.25">
      <c r="A13" s="1"/>
      <c r="B13" s="74" t="str">
        <f>Calcs!C1</f>
        <v>WEST PILASTERS</v>
      </c>
      <c r="C13" s="74"/>
      <c r="D13" s="74" t="str">
        <f>Calcs!E1</f>
        <v>EAST PILASTERS</v>
      </c>
      <c r="E13" s="74"/>
    </row>
    <row r="14" spans="1:6" x14ac:dyDescent="0.25">
      <c r="A14" s="1"/>
      <c r="B14" s="4" t="str">
        <f>Calcs!C2</f>
        <v>LEFT SIDE</v>
      </c>
      <c r="C14" s="4" t="str">
        <f>Calcs!D2</f>
        <v>RIGHT SIDE</v>
      </c>
      <c r="D14" s="4" t="str">
        <f>Calcs!E2</f>
        <v>LEFT SIDE</v>
      </c>
      <c r="E14" s="4" t="str">
        <f>Calcs!F2</f>
        <v>RIGHT SIDE</v>
      </c>
    </row>
    <row r="15" spans="1:6" x14ac:dyDescent="0.25">
      <c r="A15" s="4" t="str">
        <f>Calcs!B3</f>
        <v>A</v>
      </c>
      <c r="B15" s="4">
        <f>Calcs!C3</f>
        <v>715.69</v>
      </c>
      <c r="C15" s="4">
        <f>Calcs!D3</f>
        <v>714</v>
      </c>
      <c r="D15" s="4">
        <f>Calcs!E3</f>
        <v>713.95</v>
      </c>
      <c r="E15" s="4">
        <f>Calcs!F3</f>
        <v>713.8</v>
      </c>
    </row>
    <row r="16" spans="1:6" x14ac:dyDescent="0.25">
      <c r="A16" s="4" t="str">
        <f>Calcs!B4</f>
        <v>B</v>
      </c>
      <c r="B16" s="4" t="str">
        <f>Calcs!C4</f>
        <v>8'-9 3/4"</v>
      </c>
      <c r="C16" s="4" t="str">
        <f>Calcs!D4</f>
        <v>10'-6"</v>
      </c>
      <c r="D16" s="4" t="str">
        <f>Calcs!E4</f>
        <v>10'-6 5/8"</v>
      </c>
      <c r="E16" s="4" t="str">
        <f>Calcs!F4</f>
        <v>10'-8 3/8"</v>
      </c>
    </row>
    <row r="17" spans="1:5" x14ac:dyDescent="0.25">
      <c r="A17" s="4" t="str">
        <f>Calcs!B5</f>
        <v>C</v>
      </c>
      <c r="B17" s="4">
        <f>Calcs!C5</f>
        <v>688.69</v>
      </c>
      <c r="C17" s="4">
        <f>Calcs!D5</f>
        <v>687</v>
      </c>
      <c r="D17" s="4">
        <f>Calcs!E5</f>
        <v>686.95</v>
      </c>
      <c r="E17" s="4">
        <f>Calcs!F5</f>
        <v>686.8</v>
      </c>
    </row>
    <row r="18" spans="1:5" x14ac:dyDescent="0.25">
      <c r="A18" s="4" t="str">
        <f>Calcs!B6</f>
        <v>D</v>
      </c>
      <c r="B18" s="81">
        <f>Calcs!C6</f>
        <v>34</v>
      </c>
      <c r="C18" s="81">
        <f>Calcs!D6</f>
        <v>36</v>
      </c>
      <c r="D18" s="81">
        <f>Calcs!E6</f>
        <v>36</v>
      </c>
      <c r="E18" s="81">
        <f>Calcs!F6</f>
        <v>36</v>
      </c>
    </row>
    <row r="19" spans="1:5" x14ac:dyDescent="0.25">
      <c r="A19" s="72" t="s">
        <v>35</v>
      </c>
      <c r="B19" s="72" t="s">
        <v>36</v>
      </c>
      <c r="C19" s="72" t="s">
        <v>37</v>
      </c>
      <c r="D19" s="72" t="s">
        <v>37</v>
      </c>
      <c r="E19" s="72" t="s">
        <v>38</v>
      </c>
    </row>
  </sheetData>
  <mergeCells count="6">
    <mergeCell ref="A10:F10"/>
    <mergeCell ref="B13:C13"/>
    <mergeCell ref="D13:E13"/>
    <mergeCell ref="A1:F1"/>
    <mergeCell ref="B3:C3"/>
    <mergeCell ref="D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90" zoomScaleNormal="90" workbookViewId="0">
      <selection activeCell="E14" sqref="E14"/>
    </sheetView>
  </sheetViews>
  <sheetFormatPr defaultRowHeight="15" x14ac:dyDescent="0.25"/>
  <cols>
    <col min="1" max="1" width="7.375" style="1" customWidth="1"/>
    <col min="2" max="2" width="7.75" style="1" bestFit="1" customWidth="1"/>
    <col min="3" max="3" width="10.875" style="1" customWidth="1"/>
    <col min="4" max="4" width="10.375" style="1" customWidth="1"/>
    <col min="5" max="5" width="9" style="1"/>
    <col min="6" max="6" width="12.5" style="1" customWidth="1"/>
    <col min="7" max="7" width="10.875" style="1" bestFit="1" customWidth="1"/>
    <col min="8" max="8" width="12.375" style="1" customWidth="1"/>
    <col min="9" max="9" width="13.125" style="1" customWidth="1"/>
    <col min="10" max="16384" width="9" style="1"/>
  </cols>
  <sheetData>
    <row r="1" spans="1:11" x14ac:dyDescent="0.25">
      <c r="C1" s="74" t="s">
        <v>4</v>
      </c>
      <c r="D1" s="74"/>
      <c r="E1" s="74" t="s">
        <v>5</v>
      </c>
      <c r="F1" s="74"/>
    </row>
    <row r="2" spans="1:11" x14ac:dyDescent="0.25">
      <c r="C2" s="2" t="s">
        <v>2</v>
      </c>
      <c r="D2" s="2" t="s">
        <v>3</v>
      </c>
      <c r="E2" s="2" t="s">
        <v>2</v>
      </c>
      <c r="F2" s="2" t="s">
        <v>3</v>
      </c>
    </row>
    <row r="3" spans="1:11" x14ac:dyDescent="0.25">
      <c r="B3" s="2" t="s">
        <v>0</v>
      </c>
      <c r="C3" s="43">
        <f>D14-0.75</f>
        <v>715.69</v>
      </c>
      <c r="D3" s="43">
        <f>D15-0.75</f>
        <v>714</v>
      </c>
      <c r="E3" s="43">
        <f>D16-0.75</f>
        <v>713.95</v>
      </c>
      <c r="F3" s="43">
        <f>D17-0.75</f>
        <v>713.8</v>
      </c>
    </row>
    <row r="4" spans="1:11" x14ac:dyDescent="0.25">
      <c r="B4" s="2" t="s">
        <v>1</v>
      </c>
      <c r="C4" s="69" t="s">
        <v>28</v>
      </c>
      <c r="D4" s="69" t="s">
        <v>29</v>
      </c>
      <c r="E4" s="69" t="s">
        <v>30</v>
      </c>
      <c r="F4" s="69" t="s">
        <v>31</v>
      </c>
    </row>
    <row r="5" spans="1:11" x14ac:dyDescent="0.25">
      <c r="B5" s="40" t="s">
        <v>27</v>
      </c>
      <c r="C5" s="43">
        <f>C3-27</f>
        <v>688.69</v>
      </c>
      <c r="D5" s="43">
        <f t="shared" ref="D5:F5" si="0">D3-27</f>
        <v>687</v>
      </c>
      <c r="E5" s="43">
        <f t="shared" si="0"/>
        <v>686.95</v>
      </c>
      <c r="F5" s="43">
        <f t="shared" si="0"/>
        <v>686.8</v>
      </c>
    </row>
    <row r="6" spans="1:11" x14ac:dyDescent="0.25">
      <c r="B6" s="42" t="s">
        <v>32</v>
      </c>
      <c r="C6" s="70">
        <f>ROUNDUP((C14-C3)-0.5-0.167-0.167,0)+1</f>
        <v>34</v>
      </c>
      <c r="D6" s="70">
        <f>ROUNDUP((C15-D3)-0.5-0.167-0.167,0)+1</f>
        <v>36</v>
      </c>
      <c r="E6" s="70">
        <f>ROUNDUP((C16-E3)-0.5-0.167-0.167,0)+1</f>
        <v>36</v>
      </c>
      <c r="F6" s="70">
        <f>ROUNDUP((C17-F3)-0.5-0.167-0.167,0)+1</f>
        <v>36</v>
      </c>
    </row>
    <row r="8" spans="1:11" x14ac:dyDescent="0.25">
      <c r="A8" s="78" t="s">
        <v>16</v>
      </c>
      <c r="B8" s="78"/>
      <c r="C8" s="78"/>
      <c r="D8" s="78"/>
      <c r="E8" s="78"/>
      <c r="F8" s="78"/>
      <c r="G8" s="78"/>
      <c r="H8" s="78"/>
    </row>
    <row r="9" spans="1:11" x14ac:dyDescent="0.25">
      <c r="B9" s="8"/>
      <c r="C9" s="8"/>
      <c r="D9" s="8"/>
      <c r="E9" s="8"/>
      <c r="F9" s="8"/>
    </row>
    <row r="11" spans="1:11" x14ac:dyDescent="0.25">
      <c r="A11" s="3"/>
      <c r="B11" s="3"/>
      <c r="C11" s="3"/>
      <c r="D11" s="3"/>
      <c r="E11" s="3"/>
      <c r="F11" s="3"/>
      <c r="G11" s="3"/>
      <c r="H11" s="3"/>
    </row>
    <row r="12" spans="1:11" ht="15.75" thickBot="1" x14ac:dyDescent="0.3"/>
    <row r="13" spans="1:11" ht="30.75" thickBot="1" x14ac:dyDescent="0.3">
      <c r="C13" s="60" t="s">
        <v>11</v>
      </c>
      <c r="D13" s="58" t="s">
        <v>12</v>
      </c>
      <c r="E13" s="61" t="s">
        <v>13</v>
      </c>
      <c r="F13" s="58" t="s">
        <v>14</v>
      </c>
      <c r="G13" s="62" t="s">
        <v>15</v>
      </c>
      <c r="H13" s="67" t="s">
        <v>17</v>
      </c>
      <c r="I13" s="68" t="s">
        <v>18</v>
      </c>
    </row>
    <row r="14" spans="1:11" x14ac:dyDescent="0.25">
      <c r="A14" s="75" t="s">
        <v>7</v>
      </c>
      <c r="B14" s="22" t="s">
        <v>9</v>
      </c>
      <c r="C14" s="63">
        <f>ROUND(MAX(F26,F29,F37,F40)+8,1)</f>
        <v>749.5</v>
      </c>
      <c r="D14" s="45">
        <v>716.44</v>
      </c>
      <c r="E14" s="45">
        <f>C14-D14</f>
        <v>33.059999999999945</v>
      </c>
      <c r="F14" s="45">
        <v>24.25</v>
      </c>
      <c r="G14" s="64">
        <f>E14-F14</f>
        <v>8.8099999999999454</v>
      </c>
      <c r="H14" s="54">
        <v>8</v>
      </c>
      <c r="I14" s="55">
        <f>0.81*12</f>
        <v>9.7200000000000006</v>
      </c>
      <c r="K14" s="41" t="s">
        <v>26</v>
      </c>
    </row>
    <row r="15" spans="1:11" ht="15.75" thickBot="1" x14ac:dyDescent="0.3">
      <c r="A15" s="77"/>
      <c r="B15" s="23" t="s">
        <v>10</v>
      </c>
      <c r="C15" s="59">
        <f>C14</f>
        <v>749.5</v>
      </c>
      <c r="D15" s="46">
        <v>714.75</v>
      </c>
      <c r="E15" s="46">
        <f t="shared" ref="E15:E16" si="1">C15-D15</f>
        <v>34.75</v>
      </c>
      <c r="F15" s="46">
        <f>F14</f>
        <v>24.25</v>
      </c>
      <c r="G15" s="48">
        <f>E15-F15</f>
        <v>10.5</v>
      </c>
      <c r="H15" s="52">
        <v>10</v>
      </c>
      <c r="I15" s="53">
        <f>0.5*12</f>
        <v>6</v>
      </c>
      <c r="K15" s="41" t="s">
        <v>26</v>
      </c>
    </row>
    <row r="16" spans="1:11" ht="15.75" thickTop="1" x14ac:dyDescent="0.25">
      <c r="A16" s="79" t="s">
        <v>8</v>
      </c>
      <c r="B16" s="24" t="s">
        <v>9</v>
      </c>
      <c r="C16" s="65">
        <f>C15</f>
        <v>749.5</v>
      </c>
      <c r="D16" s="44">
        <v>714.7</v>
      </c>
      <c r="E16" s="44">
        <f t="shared" si="1"/>
        <v>34.799999999999955</v>
      </c>
      <c r="F16" s="44">
        <f t="shared" ref="F16:F17" si="2">F15</f>
        <v>24.25</v>
      </c>
      <c r="G16" s="49">
        <f>E16-F16</f>
        <v>10.549999999999955</v>
      </c>
      <c r="H16" s="54">
        <v>10</v>
      </c>
      <c r="I16" s="55">
        <f>0.55*12</f>
        <v>6.6000000000000005</v>
      </c>
      <c r="K16" s="41" t="s">
        <v>25</v>
      </c>
    </row>
    <row r="17" spans="1:11" ht="15.75" thickBot="1" x14ac:dyDescent="0.3">
      <c r="A17" s="80"/>
      <c r="B17" s="25" t="s">
        <v>10</v>
      </c>
      <c r="C17" s="66">
        <f>C16</f>
        <v>749.5</v>
      </c>
      <c r="D17" s="47">
        <v>714.55</v>
      </c>
      <c r="E17" s="47">
        <f>C17-D17</f>
        <v>34.950000000000045</v>
      </c>
      <c r="F17" s="47">
        <f t="shared" si="2"/>
        <v>24.25</v>
      </c>
      <c r="G17" s="51">
        <f t="shared" ref="G17" si="3">E17-F17</f>
        <v>10.700000000000045</v>
      </c>
      <c r="H17" s="56">
        <v>10</v>
      </c>
      <c r="I17" s="57">
        <f>0.7*12</f>
        <v>8.3999999999999986</v>
      </c>
      <c r="K17" s="41" t="s">
        <v>25</v>
      </c>
    </row>
    <row r="21" spans="1:11" x14ac:dyDescent="0.25">
      <c r="A21" s="78" t="s">
        <v>23</v>
      </c>
      <c r="B21" s="78"/>
      <c r="C21" s="78"/>
      <c r="D21" s="78"/>
      <c r="E21" s="78"/>
      <c r="F21" s="78"/>
    </row>
    <row r="22" spans="1:11" ht="15.75" thickBot="1" x14ac:dyDescent="0.3">
      <c r="G22" s="14"/>
      <c r="H22" s="14"/>
    </row>
    <row r="23" spans="1:11" ht="30.75" thickBot="1" x14ac:dyDescent="0.3">
      <c r="A23" s="3"/>
      <c r="C23" s="26" t="s">
        <v>19</v>
      </c>
      <c r="D23" s="27" t="s">
        <v>21</v>
      </c>
      <c r="E23" s="27" t="s">
        <v>20</v>
      </c>
      <c r="F23" s="28" t="s">
        <v>22</v>
      </c>
      <c r="G23" s="15"/>
      <c r="H23" s="29"/>
    </row>
    <row r="24" spans="1:11" x14ac:dyDescent="0.25">
      <c r="A24" s="75" t="s">
        <v>9</v>
      </c>
      <c r="B24" s="19"/>
      <c r="C24" s="21"/>
      <c r="D24" s="17"/>
      <c r="E24" s="32"/>
      <c r="F24" s="18"/>
      <c r="G24" s="15"/>
      <c r="H24" s="29"/>
    </row>
    <row r="25" spans="1:11" x14ac:dyDescent="0.25">
      <c r="A25" s="76"/>
      <c r="B25" s="33"/>
      <c r="C25" s="11"/>
      <c r="D25" s="4"/>
      <c r="E25" s="30"/>
      <c r="F25" s="12"/>
      <c r="G25" s="15"/>
      <c r="H25" s="29"/>
    </row>
    <row r="26" spans="1:11" ht="15.75" thickBot="1" x14ac:dyDescent="0.3">
      <c r="A26" s="77"/>
      <c r="B26" s="34" t="s">
        <v>6</v>
      </c>
      <c r="C26" s="36"/>
      <c r="D26" s="16"/>
      <c r="E26" s="38"/>
      <c r="F26" s="48">
        <v>741.47</v>
      </c>
      <c r="G26" s="15"/>
      <c r="H26" s="29"/>
    </row>
    <row r="27" spans="1:11" ht="15.75" thickTop="1" x14ac:dyDescent="0.25">
      <c r="A27" s="79" t="s">
        <v>10</v>
      </c>
      <c r="B27" s="35"/>
      <c r="C27" s="9"/>
      <c r="D27" s="10"/>
      <c r="E27" s="31"/>
      <c r="F27" s="49"/>
      <c r="G27" s="15"/>
      <c r="H27" s="29"/>
    </row>
    <row r="28" spans="1:11" x14ac:dyDescent="0.25">
      <c r="A28" s="76"/>
      <c r="B28" s="33"/>
      <c r="C28" s="11"/>
      <c r="D28" s="4"/>
      <c r="E28" s="30"/>
      <c r="F28" s="50"/>
      <c r="G28" s="15"/>
      <c r="H28" s="29"/>
    </row>
    <row r="29" spans="1:11" ht="15.75" thickBot="1" x14ac:dyDescent="0.3">
      <c r="A29" s="80"/>
      <c r="B29" s="20" t="s">
        <v>6</v>
      </c>
      <c r="C29" s="37"/>
      <c r="D29" s="13"/>
      <c r="E29" s="39"/>
      <c r="F29" s="51">
        <v>741.15</v>
      </c>
      <c r="G29" s="15"/>
      <c r="H29" s="29"/>
    </row>
    <row r="32" spans="1:11" x14ac:dyDescent="0.25">
      <c r="A32" s="78" t="s">
        <v>24</v>
      </c>
      <c r="B32" s="78"/>
      <c r="C32" s="78"/>
      <c r="D32" s="78"/>
      <c r="E32" s="78"/>
      <c r="F32" s="78"/>
    </row>
    <row r="33" spans="1:6" ht="15.75" thickBot="1" x14ac:dyDescent="0.3"/>
    <row r="34" spans="1:6" ht="30.75" thickBot="1" x14ac:dyDescent="0.3">
      <c r="A34" s="3"/>
      <c r="C34" s="26" t="s">
        <v>19</v>
      </c>
      <c r="D34" s="27" t="s">
        <v>21</v>
      </c>
      <c r="E34" s="27" t="s">
        <v>20</v>
      </c>
      <c r="F34" s="28" t="s">
        <v>22</v>
      </c>
    </row>
    <row r="35" spans="1:6" x14ac:dyDescent="0.25">
      <c r="A35" s="75" t="s">
        <v>9</v>
      </c>
      <c r="B35" s="5"/>
      <c r="C35" s="21"/>
      <c r="D35" s="17"/>
      <c r="E35" s="32"/>
      <c r="F35" s="18"/>
    </row>
    <row r="36" spans="1:6" x14ac:dyDescent="0.25">
      <c r="A36" s="76"/>
      <c r="B36" s="6"/>
      <c r="C36" s="11"/>
      <c r="D36" s="4"/>
      <c r="E36" s="30"/>
      <c r="F36" s="12"/>
    </row>
    <row r="37" spans="1:6" ht="15.75" thickBot="1" x14ac:dyDescent="0.3">
      <c r="A37" s="77"/>
      <c r="B37" s="34" t="s">
        <v>6</v>
      </c>
      <c r="C37" s="36"/>
      <c r="D37" s="16"/>
      <c r="E37" s="38"/>
      <c r="F37" s="48">
        <v>739.75</v>
      </c>
    </row>
    <row r="38" spans="1:6" ht="15.75" thickTop="1" x14ac:dyDescent="0.25">
      <c r="A38" s="79" t="s">
        <v>10</v>
      </c>
      <c r="B38" s="35"/>
      <c r="C38" s="9"/>
      <c r="D38" s="10"/>
      <c r="E38" s="31"/>
      <c r="F38" s="49"/>
    </row>
    <row r="39" spans="1:6" x14ac:dyDescent="0.25">
      <c r="A39" s="76"/>
      <c r="B39" s="6"/>
      <c r="C39" s="11"/>
      <c r="D39" s="4"/>
      <c r="E39" s="30"/>
      <c r="F39" s="50"/>
    </row>
    <row r="40" spans="1:6" ht="15.75" thickBot="1" x14ac:dyDescent="0.3">
      <c r="A40" s="80"/>
      <c r="B40" s="7" t="s">
        <v>6</v>
      </c>
      <c r="C40" s="37"/>
      <c r="D40" s="13"/>
      <c r="E40" s="39"/>
      <c r="F40" s="51">
        <v>739.91</v>
      </c>
    </row>
  </sheetData>
  <mergeCells count="11">
    <mergeCell ref="A35:A37"/>
    <mergeCell ref="A38:A40"/>
    <mergeCell ref="A27:A29"/>
    <mergeCell ref="A21:F21"/>
    <mergeCell ref="A32:F32"/>
    <mergeCell ref="C1:D1"/>
    <mergeCell ref="E1:F1"/>
    <mergeCell ref="A24:A26"/>
    <mergeCell ref="A8:H8"/>
    <mergeCell ref="A14:A15"/>
    <mergeCell ref="A16:A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Autotables</vt:lpstr>
      <vt:lpstr>Calcs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2020-07-10T16:19:01Z</dcterms:modified>
</cp:coreProperties>
</file>